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hris\Dropbox\My Books\PMS 5e\Problem Solutions\Chapter 06\"/>
    </mc:Choice>
  </mc:AlternateContent>
  <bookViews>
    <workbookView xWindow="360" yWindow="300" windowWidth="14940" windowHeight="7872"/>
  </bookViews>
  <sheets>
    <sheet name="Model" sheetId="1" r:id="rId1"/>
  </sheets>
  <definedNames>
    <definedName name="Capacity">Model!$B$46:$I$46</definedName>
    <definedName name="Demand">Model!$L$36:$L$43</definedName>
    <definedName name="Open_plant">Model!$B$22:$I$22</definedName>
    <definedName name="Satisfy_orders">Model!$B$25:$B$32</definedName>
    <definedName name="Ship_amount">Model!$B$36:$I$43</definedName>
    <definedName name="Shipped_out">Model!$B$44:$I$44</definedName>
    <definedName name="Shipped_to">Model!$J$36:$J$43</definedName>
    <definedName name="solver_adj" localSheetId="0" hidden="1">Model!$B$22:$I$22,Model!$B$25:$B$32,Model!$B$36:$I$43</definedName>
    <definedName name="solver_cvg" localSheetId="0" hidden="1">0.0001</definedName>
    <definedName name="solver_drv" localSheetId="0" hidden="1">1</definedName>
    <definedName name="solver_eng" localSheetId="0" hidden="1">2</definedName>
    <definedName name="solver_est" localSheetId="0" hidden="1">1</definedName>
    <definedName name="solver_ibd" localSheetId="0" hidden="1">2</definedName>
    <definedName name="solver_itr" localSheetId="0" hidden="1">100</definedName>
    <definedName name="solver_lhs1" localSheetId="0" hidden="1">Model!$B$22:$I$22</definedName>
    <definedName name="solver_lhs2" localSheetId="0" hidden="1">Model!$B$25:$B$32</definedName>
    <definedName name="solver_lhs3" localSheetId="0" hidden="1">Model!$B$44:$I$44</definedName>
    <definedName name="solver_lhs4" localSheetId="0" hidden="1">Model!$J$36:$J$43</definedName>
    <definedName name="solver_lin" localSheetId="0" hidden="1">1</definedName>
    <definedName name="solver_lva" localSheetId="0" hidden="1">2</definedName>
    <definedName name="solver_mip" localSheetId="0" hidden="1">5000</definedName>
    <definedName name="solver_mni" localSheetId="0" hidden="1">30</definedName>
    <definedName name="solver_mrt" localSheetId="0" hidden="1">0.075</definedName>
    <definedName name="solver_neg" localSheetId="0" hidden="1">1</definedName>
    <definedName name="solver_nod" localSheetId="0" hidden="1">5000</definedName>
    <definedName name="solver_num" localSheetId="0" hidden="1">4</definedName>
    <definedName name="solver_nwt" localSheetId="0" hidden="1">1</definedName>
    <definedName name="solver_ofx" localSheetId="0" hidden="1">2</definedName>
    <definedName name="solver_opt" localSheetId="0" hidden="1">Model!$B$63</definedName>
    <definedName name="solver_piv" localSheetId="0" hidden="1">0.000001</definedName>
    <definedName name="solver_pre" localSheetId="0" hidden="1">0.000001</definedName>
    <definedName name="solver_pro" localSheetId="0" hidden="1">2</definedName>
    <definedName name="solver_rbv" localSheetId="0" hidden="1">1</definedName>
    <definedName name="solver_red" localSheetId="0" hidden="1">0.000001</definedName>
    <definedName name="solver_rel1" localSheetId="0" hidden="1">5</definedName>
    <definedName name="solver_rel2" localSheetId="0" hidden="1">5</definedName>
    <definedName name="solver_rel3" localSheetId="0" hidden="1">1</definedName>
    <definedName name="solver_rel4" localSheetId="0" hidden="1">2</definedName>
    <definedName name="solver_reo" localSheetId="0" hidden="1">2</definedName>
    <definedName name="solver_rep" localSheetId="0" hidden="1">2</definedName>
    <definedName name="solver_rhs1" localSheetId="0" hidden="1">binary</definedName>
    <definedName name="solver_rhs2" localSheetId="0" hidden="1">binary</definedName>
    <definedName name="solver_rhs3" localSheetId="0" hidden="1">Capacity</definedName>
    <definedName name="solver_rhs4" localSheetId="0" hidden="1">Demand</definedName>
    <definedName name="solver_rlx" localSheetId="0" hidden="1">2</definedName>
    <definedName name="solver_scl" localSheetId="0" hidden="1">1</definedName>
    <definedName name="solver_sho" localSheetId="0" hidden="1">2</definedName>
    <definedName name="solver_ssz" localSheetId="0" hidden="1">100</definedName>
    <definedName name="solver_std" localSheetId="0" hidden="1">1</definedName>
    <definedName name="solver_tim" localSheetId="0" hidden="1">100</definedName>
    <definedName name="solver_tol" localSheetId="0" hidden="1">0</definedName>
    <definedName name="solver_typ" localSheetId="0" hidden="1">1</definedName>
    <definedName name="solver_val" localSheetId="0" hidden="1">0</definedName>
    <definedName name="solver_ver" localSheetId="0" hidden="1">2</definedName>
    <definedName name="Total_monthly_profit">Model!$B$63</definedName>
  </definedNames>
  <calcPr calcId="152511"/>
</workbook>
</file>

<file path=xl/calcChain.xml><?xml version="1.0" encoding="utf-8"?>
<calcChain xmlns="http://schemas.openxmlformats.org/spreadsheetml/2006/main">
  <c r="B62" i="1" l="1"/>
  <c r="B53" i="1"/>
  <c r="B49" i="1"/>
  <c r="C53" i="1"/>
  <c r="D53" i="1"/>
  <c r="E53" i="1"/>
  <c r="F53" i="1"/>
  <c r="G53" i="1"/>
  <c r="H53" i="1"/>
  <c r="I53" i="1"/>
  <c r="B54" i="1"/>
  <c r="C54" i="1"/>
  <c r="D54" i="1"/>
  <c r="E54" i="1"/>
  <c r="F54" i="1"/>
  <c r="G54" i="1"/>
  <c r="H54" i="1"/>
  <c r="I54" i="1"/>
  <c r="B55" i="1"/>
  <c r="C55" i="1"/>
  <c r="D55" i="1"/>
  <c r="E55" i="1"/>
  <c r="F55" i="1"/>
  <c r="G55" i="1"/>
  <c r="H55" i="1"/>
  <c r="I55" i="1"/>
  <c r="B56" i="1"/>
  <c r="C56" i="1"/>
  <c r="D56" i="1"/>
  <c r="E56" i="1"/>
  <c r="F56" i="1"/>
  <c r="G56" i="1"/>
  <c r="H56" i="1"/>
  <c r="I56" i="1"/>
  <c r="B57" i="1"/>
  <c r="C57" i="1"/>
  <c r="D57" i="1"/>
  <c r="E57" i="1"/>
  <c r="F57" i="1"/>
  <c r="G57" i="1"/>
  <c r="H57" i="1"/>
  <c r="I57" i="1"/>
  <c r="B58" i="1"/>
  <c r="C58" i="1"/>
  <c r="D58" i="1"/>
  <c r="E58" i="1"/>
  <c r="F58" i="1"/>
  <c r="G58" i="1"/>
  <c r="H58" i="1"/>
  <c r="I58" i="1"/>
  <c r="B59" i="1"/>
  <c r="C59" i="1"/>
  <c r="D59" i="1"/>
  <c r="E59" i="1"/>
  <c r="F59" i="1"/>
  <c r="G59" i="1"/>
  <c r="H59" i="1"/>
  <c r="I59" i="1"/>
  <c r="B60" i="1"/>
  <c r="C60" i="1"/>
  <c r="D60" i="1"/>
  <c r="E60" i="1"/>
  <c r="F60" i="1"/>
  <c r="G60" i="1"/>
  <c r="H60" i="1"/>
  <c r="I60" i="1"/>
  <c r="L36" i="1"/>
  <c r="L37" i="1"/>
  <c r="L38" i="1"/>
  <c r="L39" i="1"/>
  <c r="L40" i="1"/>
  <c r="L41" i="1"/>
  <c r="L42" i="1"/>
  <c r="L43" i="1"/>
  <c r="J36" i="1"/>
  <c r="J37" i="1"/>
  <c r="J38" i="1"/>
  <c r="J39" i="1"/>
  <c r="J40" i="1"/>
  <c r="J41" i="1"/>
  <c r="J42" i="1"/>
  <c r="J43" i="1"/>
  <c r="B46" i="1"/>
  <c r="C46" i="1"/>
  <c r="D46" i="1"/>
  <c r="E46" i="1"/>
  <c r="F46" i="1"/>
  <c r="G46" i="1"/>
  <c r="H46" i="1"/>
  <c r="I46" i="1"/>
  <c r="B44" i="1"/>
  <c r="C44" i="1"/>
  <c r="D44" i="1"/>
  <c r="E44" i="1"/>
  <c r="F44" i="1"/>
  <c r="G44" i="1"/>
  <c r="H44" i="1"/>
  <c r="I44" i="1"/>
  <c r="B63" i="1" l="1"/>
</calcChain>
</file>

<file path=xl/comments1.xml><?xml version="1.0" encoding="utf-8"?>
<comments xmlns="http://schemas.openxmlformats.org/spreadsheetml/2006/main">
  <authors>
    <author>albright</author>
  </authors>
  <commentList>
    <comment ref="A4" authorId="0" shapeId="0">
      <text>
        <r>
          <rPr>
            <b/>
            <sz val="8"/>
            <color indexed="81"/>
            <rFont val="Tahoma"/>
            <family val="2"/>
          </rPr>
          <t>Assumed the same for each plant</t>
        </r>
        <r>
          <rPr>
            <sz val="8"/>
            <color indexed="81"/>
            <rFont val="Tahoma"/>
            <family val="2"/>
          </rPr>
          <t xml:space="preserve">
</t>
        </r>
      </text>
    </comment>
    <comment ref="A5" authorId="0" shapeId="0">
      <text>
        <r>
          <rPr>
            <b/>
            <sz val="8"/>
            <color indexed="81"/>
            <rFont val="Tahoma"/>
            <family val="2"/>
          </rPr>
          <t>Assumed the same for each plant/customer combination</t>
        </r>
        <r>
          <rPr>
            <sz val="8"/>
            <color indexed="81"/>
            <rFont val="Tahoma"/>
            <family val="2"/>
          </rPr>
          <t xml:space="preserve">
</t>
        </r>
      </text>
    </comment>
    <comment ref="A6" authorId="0" shapeId="0">
      <text>
        <r>
          <rPr>
            <b/>
            <sz val="8"/>
            <color indexed="81"/>
            <rFont val="Tahoma"/>
            <family val="2"/>
          </rPr>
          <t>Assumed the same for each plant</t>
        </r>
        <r>
          <rPr>
            <sz val="8"/>
            <color indexed="81"/>
            <rFont val="Tahoma"/>
            <family val="2"/>
          </rPr>
          <t xml:space="preserve">
</t>
        </r>
      </text>
    </comment>
    <comment ref="A7" authorId="0" shapeId="0">
      <text>
        <r>
          <rPr>
            <b/>
            <sz val="8"/>
            <color indexed="81"/>
            <rFont val="Tahoma"/>
            <family val="2"/>
          </rPr>
          <t>Assumed the same for each plant</t>
        </r>
      </text>
    </comment>
    <comment ref="L10" authorId="0" shapeId="0">
      <text>
        <r>
          <rPr>
            <b/>
            <sz val="8"/>
            <color indexed="81"/>
            <rFont val="Tahoma"/>
            <family val="2"/>
          </rPr>
          <t>Pounds</t>
        </r>
        <r>
          <rPr>
            <sz val="8"/>
            <color indexed="81"/>
            <rFont val="Tahoma"/>
            <family val="2"/>
          </rPr>
          <t xml:space="preserve">
</t>
        </r>
      </text>
    </comment>
  </commentList>
</comments>
</file>

<file path=xl/sharedStrings.xml><?xml version="1.0" encoding="utf-8"?>
<sst xmlns="http://schemas.openxmlformats.org/spreadsheetml/2006/main" count="111" uniqueCount="33">
  <si>
    <t>Inputs</t>
  </si>
  <si>
    <t>Production cost per pound</t>
  </si>
  <si>
    <t>Shipping cost per pound per mile</t>
  </si>
  <si>
    <t>Distance matrix</t>
  </si>
  <si>
    <t>Boston</t>
  </si>
  <si>
    <t>Chicago</t>
  </si>
  <si>
    <t>Dallas</t>
  </si>
  <si>
    <t>Denver</t>
  </si>
  <si>
    <t>LA</t>
  </si>
  <si>
    <t>Miami</t>
  </si>
  <si>
    <t>NY</t>
  </si>
  <si>
    <t>Phoenix</t>
  </si>
  <si>
    <t>Quantity</t>
  </si>
  <si>
    <t>Price</t>
  </si>
  <si>
    <t>Which plants to open</t>
  </si>
  <si>
    <t>&lt;=</t>
  </si>
  <si>
    <t>Monetary outputs</t>
  </si>
  <si>
    <t>Quantities required and prices bid by customers</t>
  </si>
  <si>
    <t>Fixed cost logistics model with customer bids for orders</t>
  </si>
  <si>
    <t>Plant capacity (pounds)</t>
  </si>
  <si>
    <t>Total monthly profit</t>
  </si>
  <si>
    <t>Monthly plant fixed cost</t>
  </si>
  <si>
    <t>Monthly fixed cost</t>
  </si>
  <si>
    <t>Total shipped out</t>
  </si>
  <si>
    <t>Logical upper bound (capacity)</t>
  </si>
  <si>
    <t>Total shipped to</t>
  </si>
  <si>
    <t>Demand</t>
  </si>
  <si>
    <t>Which customers' orders to satisfy (1 if all, 0 if none)</t>
  </si>
  <si>
    <t>=</t>
  </si>
  <si>
    <t>How much to ship (pounds) to customers (along side) from plants (along top)</t>
  </si>
  <si>
    <t>Matrix of sum of production and shipping cost for each customer (along side) and plant (along top) pair</t>
  </si>
  <si>
    <t>Total revenue</t>
  </si>
  <si>
    <t>Open plant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</si>
</sst>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quot;$&quot;#,##0"/>
    <numFmt numFmtId="165" formatCode="&quot;$&quot;#,##0.00;\-&quot;$&quot;#,##0.00"/>
  </numFmts>
  <fonts count="6" x14ac:knownFonts="1">
    <font>
      <sz val="11"/>
      <name val="Calibri"/>
      <family val="2"/>
    </font>
    <font>
      <sz val="8"/>
      <name val="Arial"/>
      <family val="2"/>
    </font>
    <font>
      <sz val="8"/>
      <color indexed="81"/>
      <name val="Tahoma"/>
      <family val="2"/>
    </font>
    <font>
      <b/>
      <sz val="8"/>
      <color indexed="81"/>
      <name val="Tahoma"/>
      <family val="2"/>
    </font>
    <font>
      <b/>
      <sz val="11"/>
      <name val="Calibri"/>
      <family val="2"/>
    </font>
    <font>
      <sz val="11"/>
      <name val="Calibri"/>
      <family val="2"/>
    </font>
  </fonts>
  <fills count="5">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0">
    <xf numFmtId="0" fontId="0" fillId="0" borderId="0" xfId="0"/>
    <xf numFmtId="0" fontId="4" fillId="0" borderId="0" xfId="0" applyFont="1"/>
    <xf numFmtId="0" fontId="5" fillId="0" borderId="0" xfId="0" applyFont="1"/>
    <xf numFmtId="0" fontId="5" fillId="0" borderId="0" xfId="0" applyNumberFormat="1" applyFont="1"/>
    <xf numFmtId="165" fontId="5" fillId="2" borderId="0" xfId="0" applyNumberFormat="1" applyFont="1" applyFill="1" applyBorder="1"/>
    <xf numFmtId="164" fontId="5" fillId="2" borderId="0" xfId="0" applyNumberFormat="1" applyFont="1" applyFill="1" applyBorder="1"/>
    <xf numFmtId="0" fontId="5" fillId="2" borderId="0" xfId="0" applyFont="1" applyFill="1" applyBorder="1"/>
    <xf numFmtId="0" fontId="5" fillId="0" borderId="0" xfId="0" applyFont="1" applyAlignment="1">
      <alignment horizontal="right"/>
    </xf>
    <xf numFmtId="4" fontId="5" fillId="0" borderId="0" xfId="0" applyNumberFormat="1" applyFont="1"/>
    <xf numFmtId="164" fontId="5" fillId="0" borderId="0" xfId="0" applyNumberFormat="1" applyFont="1"/>
    <xf numFmtId="0" fontId="5" fillId="0" borderId="0" xfId="0" applyFont="1" applyAlignment="1">
      <alignment horizontal="left"/>
    </xf>
    <xf numFmtId="0" fontId="5" fillId="0" borderId="0" xfId="0" quotePrefix="1" applyFont="1" applyAlignment="1">
      <alignment horizontal="left"/>
    </xf>
    <xf numFmtId="0" fontId="5" fillId="0" borderId="0" xfId="0" applyFont="1" applyFill="1" applyBorder="1"/>
    <xf numFmtId="164" fontId="5" fillId="0" borderId="0" xfId="0" applyNumberFormat="1" applyFont="1" applyFill="1" applyBorder="1"/>
    <xf numFmtId="0" fontId="5" fillId="3" borderId="0" xfId="0" applyFont="1" applyFill="1" applyBorder="1"/>
    <xf numFmtId="1" fontId="5" fillId="3" borderId="0" xfId="0" applyNumberFormat="1" applyFont="1" applyFill="1" applyBorder="1"/>
    <xf numFmtId="0" fontId="5" fillId="0" borderId="0" xfId="0" applyFont="1" applyAlignment="1">
      <alignment horizontal="center"/>
    </xf>
    <xf numFmtId="0" fontId="5" fillId="0" borderId="0" xfId="0" applyFont="1" applyBorder="1"/>
    <xf numFmtId="1" fontId="5" fillId="0" borderId="0" xfId="0" applyNumberFormat="1" applyFont="1" applyBorder="1"/>
    <xf numFmtId="0" fontId="5" fillId="0" borderId="0" xfId="0" applyFont="1" applyBorder="1" applyAlignment="1">
      <alignment horizontal="right"/>
    </xf>
    <xf numFmtId="164" fontId="5" fillId="0" borderId="1" xfId="0" applyNumberFormat="1" applyFont="1" applyBorder="1"/>
    <xf numFmtId="164" fontId="5" fillId="0" borderId="2" xfId="0" applyNumberFormat="1" applyFont="1" applyBorder="1"/>
    <xf numFmtId="164" fontId="5" fillId="0" borderId="3" xfId="0" applyNumberFormat="1" applyFont="1" applyBorder="1"/>
    <xf numFmtId="164" fontId="5" fillId="0" borderId="4" xfId="0" applyNumberFormat="1" applyFont="1" applyBorder="1"/>
    <xf numFmtId="164" fontId="5" fillId="0" borderId="0" xfId="0" applyNumberFormat="1" applyFont="1" applyBorder="1"/>
    <xf numFmtId="164" fontId="5" fillId="0" borderId="5" xfId="0" applyNumberFormat="1" applyFont="1" applyBorder="1"/>
    <xf numFmtId="164" fontId="5" fillId="0" borderId="6" xfId="0" applyNumberFormat="1" applyFont="1" applyBorder="1"/>
    <xf numFmtId="164" fontId="5" fillId="0" borderId="7" xfId="0" applyNumberFormat="1" applyFont="1" applyBorder="1"/>
    <xf numFmtId="164" fontId="5" fillId="0" borderId="8" xfId="0" applyNumberFormat="1" applyFont="1" applyBorder="1"/>
    <xf numFmtId="164" fontId="5" fillId="4" borderId="0" xfId="0" applyNumberFormat="1" applyFont="1" applyFill="1" applyBorder="1"/>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175260</xdr:colOff>
      <xdr:row>0</xdr:row>
      <xdr:rowOff>121921</xdr:rowOff>
    </xdr:from>
    <xdr:to>
      <xdr:col>8</xdr:col>
      <xdr:colOff>297180</xdr:colOff>
      <xdr:row>8</xdr:row>
      <xdr:rowOff>45720</xdr:rowOff>
    </xdr:to>
    <xdr:sp macro="" textlink="">
      <xdr:nvSpPr>
        <xdr:cNvPr id="3" name="TextBox 2"/>
        <xdr:cNvSpPr txBox="1"/>
      </xdr:nvSpPr>
      <xdr:spPr>
        <a:xfrm>
          <a:off x="4084320" y="121921"/>
          <a:ext cx="3931920" cy="1386839"/>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This model requires a whole new approach. Now there are two sets of binary variables (which plants to open, which customers to satisfy) and a matrix of shipping amounts (non-binary). There are two sets of constraints: don't exceed capacities (for open plants) and meet demand (for customers being satisfied). Note that the optimal profit is considerably larger than in the original model, due to the extra flexibility in this model.</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Q63"/>
  <sheetViews>
    <sheetView tabSelected="1" zoomScaleNormal="100" workbookViewId="0"/>
  </sheetViews>
  <sheetFormatPr defaultColWidth="9.109375" defaultRowHeight="14.4" x14ac:dyDescent="0.3"/>
  <cols>
    <col min="1" max="1" width="32" style="2" customWidth="1"/>
    <col min="2" max="2" width="13.88671875" style="2" customWidth="1"/>
    <col min="3" max="9" width="11.109375" style="2" customWidth="1"/>
    <col min="10" max="10" width="17.5546875" style="2" customWidth="1"/>
    <col min="11" max="11" width="11.6640625" style="2" customWidth="1"/>
    <col min="12" max="13" width="9.109375" style="2"/>
    <col min="14" max="14" width="11.33203125" style="2" customWidth="1"/>
    <col min="15" max="15" width="9.109375" style="2"/>
    <col min="16" max="16" width="20.44140625" style="2" customWidth="1"/>
    <col min="17" max="16384" width="9.109375" style="2"/>
  </cols>
  <sheetData>
    <row r="1" spans="1:17" x14ac:dyDescent="0.3">
      <c r="A1" s="1" t="s">
        <v>18</v>
      </c>
      <c r="K1" s="1"/>
      <c r="P1" s="1"/>
    </row>
    <row r="2" spans="1:17" x14ac:dyDescent="0.3">
      <c r="K2" s="3"/>
      <c r="L2" s="3"/>
      <c r="P2" s="3"/>
      <c r="Q2" s="3"/>
    </row>
    <row r="3" spans="1:17" x14ac:dyDescent="0.3">
      <c r="A3" s="1" t="s">
        <v>0</v>
      </c>
      <c r="K3" s="3"/>
      <c r="L3" s="3"/>
      <c r="P3" s="3"/>
      <c r="Q3" s="3"/>
    </row>
    <row r="4" spans="1:17" x14ac:dyDescent="0.3">
      <c r="A4" s="2" t="s">
        <v>1</v>
      </c>
      <c r="B4" s="4">
        <v>10.25</v>
      </c>
      <c r="K4" s="3"/>
      <c r="L4" s="3"/>
      <c r="P4" s="3"/>
      <c r="Q4" s="3"/>
    </row>
    <row r="5" spans="1:17" x14ac:dyDescent="0.3">
      <c r="A5" s="2" t="s">
        <v>2</v>
      </c>
      <c r="B5" s="4">
        <v>0.02</v>
      </c>
      <c r="K5" s="3"/>
      <c r="L5" s="3"/>
      <c r="P5" s="3"/>
      <c r="Q5" s="3"/>
    </row>
    <row r="6" spans="1:17" x14ac:dyDescent="0.3">
      <c r="A6" s="2" t="s">
        <v>21</v>
      </c>
      <c r="B6" s="5">
        <v>60000</v>
      </c>
      <c r="K6" s="3"/>
      <c r="L6" s="3"/>
      <c r="P6" s="3"/>
      <c r="Q6" s="3"/>
    </row>
    <row r="7" spans="1:17" x14ac:dyDescent="0.3">
      <c r="A7" s="2" t="s">
        <v>19</v>
      </c>
      <c r="B7" s="6">
        <v>2500</v>
      </c>
      <c r="K7" s="3"/>
      <c r="L7" s="3"/>
      <c r="P7" s="3"/>
      <c r="Q7" s="3"/>
    </row>
    <row r="8" spans="1:17" x14ac:dyDescent="0.3">
      <c r="P8" s="3"/>
      <c r="Q8" s="3"/>
    </row>
    <row r="9" spans="1:17" x14ac:dyDescent="0.3">
      <c r="A9" s="1" t="s">
        <v>3</v>
      </c>
      <c r="K9" s="1" t="s">
        <v>17</v>
      </c>
      <c r="P9" s="3"/>
      <c r="Q9" s="3"/>
    </row>
    <row r="10" spans="1:17" x14ac:dyDescent="0.3">
      <c r="B10" s="7" t="s">
        <v>4</v>
      </c>
      <c r="C10" s="7" t="s">
        <v>5</v>
      </c>
      <c r="D10" s="7" t="s">
        <v>6</v>
      </c>
      <c r="E10" s="7" t="s">
        <v>7</v>
      </c>
      <c r="F10" s="7" t="s">
        <v>8</v>
      </c>
      <c r="G10" s="7" t="s">
        <v>9</v>
      </c>
      <c r="H10" s="7" t="s">
        <v>10</v>
      </c>
      <c r="I10" s="7" t="s">
        <v>11</v>
      </c>
      <c r="L10" s="7" t="s">
        <v>12</v>
      </c>
      <c r="M10" s="7" t="s">
        <v>13</v>
      </c>
    </row>
    <row r="11" spans="1:17" x14ac:dyDescent="0.3">
      <c r="A11" s="2" t="s">
        <v>4</v>
      </c>
      <c r="B11" s="6">
        <v>0</v>
      </c>
      <c r="C11" s="6">
        <v>983</v>
      </c>
      <c r="D11" s="6">
        <v>1815</v>
      </c>
      <c r="E11" s="6">
        <v>1991</v>
      </c>
      <c r="F11" s="6">
        <v>3036</v>
      </c>
      <c r="G11" s="6">
        <v>1539</v>
      </c>
      <c r="H11" s="6">
        <v>213</v>
      </c>
      <c r="I11" s="6">
        <v>2664</v>
      </c>
      <c r="K11" s="2" t="s">
        <v>4</v>
      </c>
      <c r="L11" s="6">
        <v>1430</v>
      </c>
      <c r="M11" s="5">
        <v>75740</v>
      </c>
      <c r="N11" s="8"/>
      <c r="P11" s="1"/>
    </row>
    <row r="12" spans="1:17" x14ac:dyDescent="0.3">
      <c r="A12" s="2" t="s">
        <v>5</v>
      </c>
      <c r="B12" s="6">
        <v>983</v>
      </c>
      <c r="C12" s="6">
        <v>0</v>
      </c>
      <c r="D12" s="6">
        <v>1205</v>
      </c>
      <c r="E12" s="6">
        <v>1050</v>
      </c>
      <c r="F12" s="6">
        <v>2112</v>
      </c>
      <c r="G12" s="6">
        <v>1390</v>
      </c>
      <c r="H12" s="6">
        <v>840</v>
      </c>
      <c r="I12" s="6">
        <v>1729</v>
      </c>
      <c r="K12" s="2" t="s">
        <v>5</v>
      </c>
      <c r="L12" s="6">
        <v>870</v>
      </c>
      <c r="M12" s="5">
        <v>44370</v>
      </c>
      <c r="N12" s="9"/>
      <c r="P12" s="10"/>
      <c r="Q12" s="11"/>
    </row>
    <row r="13" spans="1:17" x14ac:dyDescent="0.3">
      <c r="A13" s="2" t="s">
        <v>6</v>
      </c>
      <c r="B13" s="6">
        <v>1815</v>
      </c>
      <c r="C13" s="6">
        <v>1205</v>
      </c>
      <c r="D13" s="6">
        <v>0</v>
      </c>
      <c r="E13" s="6">
        <v>801</v>
      </c>
      <c r="F13" s="6">
        <v>1425</v>
      </c>
      <c r="G13" s="6">
        <v>1332</v>
      </c>
      <c r="H13" s="6">
        <v>1604</v>
      </c>
      <c r="I13" s="6">
        <v>1027</v>
      </c>
      <c r="K13" s="2" t="s">
        <v>6</v>
      </c>
      <c r="L13" s="6">
        <v>770</v>
      </c>
      <c r="M13" s="5">
        <v>46320</v>
      </c>
      <c r="N13" s="8"/>
      <c r="P13" s="10"/>
      <c r="Q13" s="11"/>
    </row>
    <row r="14" spans="1:17" x14ac:dyDescent="0.3">
      <c r="A14" s="2" t="s">
        <v>7</v>
      </c>
      <c r="B14" s="6">
        <v>1991</v>
      </c>
      <c r="C14" s="6">
        <v>1050</v>
      </c>
      <c r="D14" s="6">
        <v>801</v>
      </c>
      <c r="E14" s="6">
        <v>0</v>
      </c>
      <c r="F14" s="6">
        <v>1174</v>
      </c>
      <c r="G14" s="6">
        <v>2065</v>
      </c>
      <c r="H14" s="6">
        <v>1780</v>
      </c>
      <c r="I14" s="6">
        <v>836</v>
      </c>
      <c r="K14" s="2" t="s">
        <v>7</v>
      </c>
      <c r="L14" s="6">
        <v>1140</v>
      </c>
      <c r="M14" s="5">
        <v>87780</v>
      </c>
      <c r="N14" s="9"/>
      <c r="P14" s="10"/>
      <c r="Q14" s="11"/>
    </row>
    <row r="15" spans="1:17" x14ac:dyDescent="0.3">
      <c r="A15" s="2" t="s">
        <v>8</v>
      </c>
      <c r="B15" s="6">
        <v>3036</v>
      </c>
      <c r="C15" s="6">
        <v>2112</v>
      </c>
      <c r="D15" s="6">
        <v>1425</v>
      </c>
      <c r="E15" s="6">
        <v>1174</v>
      </c>
      <c r="F15" s="6">
        <v>0</v>
      </c>
      <c r="G15" s="6">
        <v>2757</v>
      </c>
      <c r="H15" s="6">
        <v>2825</v>
      </c>
      <c r="I15" s="6">
        <v>398</v>
      </c>
      <c r="K15" s="2" t="s">
        <v>8</v>
      </c>
      <c r="L15" s="6">
        <v>700</v>
      </c>
      <c r="M15" s="5">
        <v>43850</v>
      </c>
      <c r="N15" s="8"/>
      <c r="P15" s="10"/>
      <c r="Q15" s="11"/>
    </row>
    <row r="16" spans="1:17" x14ac:dyDescent="0.3">
      <c r="A16" s="2" t="s">
        <v>9</v>
      </c>
      <c r="B16" s="6">
        <v>1539</v>
      </c>
      <c r="C16" s="6">
        <v>1390</v>
      </c>
      <c r="D16" s="6">
        <v>1332</v>
      </c>
      <c r="E16" s="6">
        <v>2065</v>
      </c>
      <c r="F16" s="6">
        <v>2757</v>
      </c>
      <c r="G16" s="6">
        <v>0</v>
      </c>
      <c r="H16" s="6">
        <v>1258</v>
      </c>
      <c r="I16" s="6">
        <v>2359</v>
      </c>
      <c r="K16" s="2" t="s">
        <v>9</v>
      </c>
      <c r="L16" s="6">
        <v>830</v>
      </c>
      <c r="M16" s="5">
        <v>21000</v>
      </c>
      <c r="N16" s="8"/>
      <c r="P16" s="10"/>
      <c r="Q16" s="11"/>
    </row>
    <row r="17" spans="1:17" x14ac:dyDescent="0.3">
      <c r="A17" s="2" t="s">
        <v>10</v>
      </c>
      <c r="B17" s="6">
        <v>213</v>
      </c>
      <c r="C17" s="6">
        <v>840</v>
      </c>
      <c r="D17" s="6">
        <v>1604</v>
      </c>
      <c r="E17" s="6">
        <v>1780</v>
      </c>
      <c r="F17" s="6">
        <v>2825</v>
      </c>
      <c r="G17" s="6">
        <v>1258</v>
      </c>
      <c r="H17" s="6">
        <v>0</v>
      </c>
      <c r="I17" s="6">
        <v>2442</v>
      </c>
      <c r="K17" s="2" t="s">
        <v>10</v>
      </c>
      <c r="L17" s="6">
        <v>1230</v>
      </c>
      <c r="M17" s="5">
        <v>74850</v>
      </c>
      <c r="N17" s="8"/>
      <c r="P17" s="10"/>
      <c r="Q17" s="11"/>
    </row>
    <row r="18" spans="1:17" x14ac:dyDescent="0.3">
      <c r="A18" s="2" t="s">
        <v>11</v>
      </c>
      <c r="B18" s="6">
        <v>2664</v>
      </c>
      <c r="C18" s="6">
        <v>1729</v>
      </c>
      <c r="D18" s="6">
        <v>1027</v>
      </c>
      <c r="E18" s="6">
        <v>836</v>
      </c>
      <c r="F18" s="6">
        <v>398</v>
      </c>
      <c r="G18" s="6">
        <v>2359</v>
      </c>
      <c r="H18" s="6">
        <v>2442</v>
      </c>
      <c r="I18" s="6">
        <v>0</v>
      </c>
      <c r="K18" s="2" t="s">
        <v>11</v>
      </c>
      <c r="L18" s="6">
        <v>1070</v>
      </c>
      <c r="M18" s="5">
        <v>83980</v>
      </c>
      <c r="N18" s="8"/>
      <c r="P18" s="10"/>
      <c r="Q18" s="11"/>
    </row>
    <row r="19" spans="1:17" x14ac:dyDescent="0.3">
      <c r="B19" s="12"/>
      <c r="C19" s="12"/>
      <c r="D19" s="12"/>
      <c r="E19" s="12"/>
      <c r="F19" s="12"/>
      <c r="G19" s="12"/>
      <c r="H19" s="12"/>
      <c r="I19" s="12"/>
      <c r="L19" s="12"/>
      <c r="M19" s="13"/>
      <c r="P19" s="10"/>
      <c r="Q19" s="11"/>
    </row>
    <row r="20" spans="1:17" x14ac:dyDescent="0.3">
      <c r="A20" s="1" t="s">
        <v>14</v>
      </c>
      <c r="P20" s="10"/>
      <c r="Q20" s="11"/>
    </row>
    <row r="21" spans="1:17" x14ac:dyDescent="0.3">
      <c r="B21" s="7" t="s">
        <v>4</v>
      </c>
      <c r="C21" s="7" t="s">
        <v>5</v>
      </c>
      <c r="D21" s="7" t="s">
        <v>6</v>
      </c>
      <c r="E21" s="7" t="s">
        <v>7</v>
      </c>
      <c r="F21" s="7" t="s">
        <v>8</v>
      </c>
      <c r="G21" s="7" t="s">
        <v>9</v>
      </c>
      <c r="H21" s="7" t="s">
        <v>10</v>
      </c>
      <c r="I21" s="7" t="s">
        <v>11</v>
      </c>
      <c r="P21" s="10"/>
      <c r="Q21" s="11"/>
    </row>
    <row r="22" spans="1:17" x14ac:dyDescent="0.3">
      <c r="A22" s="2" t="s">
        <v>32</v>
      </c>
      <c r="B22" s="14">
        <v>1</v>
      </c>
      <c r="C22" s="14">
        <v>0</v>
      </c>
      <c r="D22" s="14">
        <v>3.7947076036992661E-17</v>
      </c>
      <c r="E22" s="14">
        <v>1</v>
      </c>
      <c r="F22" s="15">
        <v>-7.8529197033994256E-18</v>
      </c>
      <c r="G22" s="14">
        <v>0</v>
      </c>
      <c r="H22" s="14">
        <v>0</v>
      </c>
      <c r="I22" s="14">
        <v>1</v>
      </c>
      <c r="P22" s="10"/>
      <c r="Q22" s="11"/>
    </row>
    <row r="23" spans="1:17" x14ac:dyDescent="0.3">
      <c r="P23" s="10"/>
      <c r="Q23" s="11"/>
    </row>
    <row r="24" spans="1:17" x14ac:dyDescent="0.3">
      <c r="A24" s="1" t="s">
        <v>27</v>
      </c>
      <c r="P24" s="10"/>
      <c r="Q24" s="11"/>
    </row>
    <row r="25" spans="1:17" x14ac:dyDescent="0.3">
      <c r="A25" s="2" t="s">
        <v>4</v>
      </c>
      <c r="B25" s="14">
        <v>1</v>
      </c>
      <c r="C25" s="12"/>
      <c r="D25" s="12"/>
      <c r="E25" s="12"/>
      <c r="F25" s="12"/>
      <c r="G25" s="12"/>
      <c r="H25" s="12"/>
      <c r="I25" s="12"/>
      <c r="K25" s="16"/>
      <c r="P25" s="10"/>
      <c r="Q25" s="11"/>
    </row>
    <row r="26" spans="1:17" x14ac:dyDescent="0.3">
      <c r="A26" s="2" t="s">
        <v>5</v>
      </c>
      <c r="B26" s="14">
        <v>1</v>
      </c>
      <c r="C26" s="12"/>
      <c r="D26" s="12"/>
      <c r="E26" s="12"/>
      <c r="F26" s="12"/>
      <c r="G26" s="12"/>
      <c r="H26" s="12"/>
      <c r="I26" s="12"/>
      <c r="K26" s="16"/>
      <c r="P26" s="10"/>
      <c r="Q26" s="11"/>
    </row>
    <row r="27" spans="1:17" x14ac:dyDescent="0.3">
      <c r="A27" s="2" t="s">
        <v>6</v>
      </c>
      <c r="B27" s="14">
        <v>1</v>
      </c>
      <c r="C27" s="12"/>
      <c r="D27" s="12"/>
      <c r="E27" s="12"/>
      <c r="F27" s="12"/>
      <c r="G27" s="12"/>
      <c r="H27" s="12"/>
      <c r="I27" s="12"/>
      <c r="K27" s="16"/>
      <c r="P27" s="10"/>
      <c r="Q27" s="11"/>
    </row>
    <row r="28" spans="1:17" x14ac:dyDescent="0.3">
      <c r="A28" s="2" t="s">
        <v>7</v>
      </c>
      <c r="B28" s="14">
        <v>1</v>
      </c>
      <c r="C28" s="12"/>
      <c r="D28" s="12"/>
      <c r="E28" s="12"/>
      <c r="F28" s="12"/>
      <c r="G28" s="12"/>
      <c r="H28" s="12"/>
      <c r="I28" s="12"/>
      <c r="K28" s="16"/>
      <c r="P28" s="10"/>
      <c r="Q28" s="11"/>
    </row>
    <row r="29" spans="1:17" x14ac:dyDescent="0.3">
      <c r="A29" s="2" t="s">
        <v>8</v>
      </c>
      <c r="B29" s="14">
        <v>1</v>
      </c>
      <c r="C29" s="12"/>
      <c r="D29" s="12"/>
      <c r="E29" s="12"/>
      <c r="F29" s="12"/>
      <c r="G29" s="12"/>
      <c r="H29" s="12"/>
      <c r="I29" s="12"/>
      <c r="K29" s="16"/>
      <c r="P29" s="10"/>
      <c r="Q29" s="11"/>
    </row>
    <row r="30" spans="1:17" x14ac:dyDescent="0.3">
      <c r="A30" s="2" t="s">
        <v>9</v>
      </c>
      <c r="B30" s="14">
        <v>0</v>
      </c>
      <c r="C30" s="12"/>
      <c r="D30" s="12"/>
      <c r="E30" s="12"/>
      <c r="F30" s="12"/>
      <c r="G30" s="12"/>
      <c r="H30" s="12"/>
      <c r="I30" s="12"/>
      <c r="K30" s="16"/>
      <c r="P30" s="10"/>
      <c r="Q30" s="11"/>
    </row>
    <row r="31" spans="1:17" x14ac:dyDescent="0.3">
      <c r="A31" s="2" t="s">
        <v>10</v>
      </c>
      <c r="B31" s="14">
        <v>1</v>
      </c>
      <c r="C31" s="12"/>
      <c r="D31" s="12"/>
      <c r="E31" s="12"/>
      <c r="F31" s="12"/>
      <c r="G31" s="12"/>
      <c r="H31" s="12"/>
      <c r="I31" s="12"/>
      <c r="K31" s="16"/>
      <c r="P31" s="10"/>
      <c r="Q31" s="11"/>
    </row>
    <row r="32" spans="1:17" x14ac:dyDescent="0.3">
      <c r="A32" s="2" t="s">
        <v>11</v>
      </c>
      <c r="B32" s="14">
        <v>1</v>
      </c>
      <c r="C32" s="12"/>
      <c r="D32" s="12"/>
      <c r="E32" s="12"/>
      <c r="F32" s="12"/>
      <c r="G32" s="12"/>
      <c r="H32" s="12"/>
      <c r="I32" s="12"/>
      <c r="K32" s="16"/>
      <c r="P32" s="10"/>
      <c r="Q32" s="11"/>
    </row>
    <row r="33" spans="1:17" x14ac:dyDescent="0.3">
      <c r="B33" s="17"/>
      <c r="C33" s="17"/>
      <c r="D33" s="17"/>
      <c r="E33" s="17"/>
      <c r="F33" s="17"/>
      <c r="G33" s="17"/>
      <c r="H33" s="17"/>
      <c r="I33" s="17"/>
      <c r="K33" s="16"/>
      <c r="P33" s="10"/>
      <c r="Q33" s="11"/>
    </row>
    <row r="34" spans="1:17" x14ac:dyDescent="0.3">
      <c r="A34" s="1" t="s">
        <v>29</v>
      </c>
      <c r="B34" s="17"/>
      <c r="C34" s="17"/>
      <c r="D34" s="17"/>
      <c r="E34" s="17"/>
      <c r="F34" s="17"/>
      <c r="G34" s="17"/>
      <c r="H34" s="17"/>
      <c r="I34" s="17"/>
      <c r="K34" s="16"/>
      <c r="P34" s="10"/>
      <c r="Q34" s="11"/>
    </row>
    <row r="35" spans="1:17" x14ac:dyDescent="0.3">
      <c r="B35" s="7" t="s">
        <v>4</v>
      </c>
      <c r="C35" s="7" t="s">
        <v>5</v>
      </c>
      <c r="D35" s="7" t="s">
        <v>6</v>
      </c>
      <c r="E35" s="7" t="s">
        <v>7</v>
      </c>
      <c r="F35" s="7" t="s">
        <v>8</v>
      </c>
      <c r="G35" s="7" t="s">
        <v>9</v>
      </c>
      <c r="H35" s="7" t="s">
        <v>10</v>
      </c>
      <c r="I35" s="7" t="s">
        <v>11</v>
      </c>
      <c r="J35" s="7" t="s">
        <v>25</v>
      </c>
      <c r="K35" s="16"/>
      <c r="L35" s="7" t="s">
        <v>26</v>
      </c>
      <c r="P35" s="10"/>
      <c r="Q35" s="11"/>
    </row>
    <row r="36" spans="1:17" x14ac:dyDescent="0.3">
      <c r="A36" s="2" t="s">
        <v>4</v>
      </c>
      <c r="B36" s="15">
        <v>1429.9999999999998</v>
      </c>
      <c r="C36" s="15">
        <v>0</v>
      </c>
      <c r="D36" s="15">
        <v>0</v>
      </c>
      <c r="E36" s="15">
        <v>0</v>
      </c>
      <c r="F36" s="15">
        <v>0</v>
      </c>
      <c r="G36" s="15">
        <v>0</v>
      </c>
      <c r="H36" s="15">
        <v>0</v>
      </c>
      <c r="I36" s="15">
        <v>0</v>
      </c>
      <c r="J36" s="2">
        <f t="shared" ref="J36:J43" si="0">SUM(B36:I36)</f>
        <v>1429.9999999999998</v>
      </c>
      <c r="K36" s="16" t="s">
        <v>28</v>
      </c>
      <c r="L36" s="2">
        <f t="shared" ref="L36:L43" si="1">B25*L11</f>
        <v>1430</v>
      </c>
      <c r="P36" s="10"/>
      <c r="Q36" s="11"/>
    </row>
    <row r="37" spans="1:17" x14ac:dyDescent="0.3">
      <c r="A37" s="2" t="s">
        <v>5</v>
      </c>
      <c r="B37" s="15">
        <v>0</v>
      </c>
      <c r="C37" s="15">
        <v>0</v>
      </c>
      <c r="D37" s="15">
        <v>0</v>
      </c>
      <c r="E37" s="15">
        <v>870.00000000000011</v>
      </c>
      <c r="F37" s="15">
        <v>0</v>
      </c>
      <c r="G37" s="15">
        <v>0</v>
      </c>
      <c r="H37" s="15">
        <v>0</v>
      </c>
      <c r="I37" s="15">
        <v>0</v>
      </c>
      <c r="J37" s="2">
        <f t="shared" si="0"/>
        <v>870.00000000000011</v>
      </c>
      <c r="K37" s="16" t="s">
        <v>28</v>
      </c>
      <c r="L37" s="2">
        <f t="shared" si="1"/>
        <v>870</v>
      </c>
      <c r="P37" s="10"/>
      <c r="Q37" s="11"/>
    </row>
    <row r="38" spans="1:17" x14ac:dyDescent="0.3">
      <c r="A38" s="2" t="s">
        <v>6</v>
      </c>
      <c r="B38" s="15">
        <v>0</v>
      </c>
      <c r="C38" s="15">
        <v>0</v>
      </c>
      <c r="D38" s="15">
        <v>0</v>
      </c>
      <c r="E38" s="15">
        <v>330.00000000000057</v>
      </c>
      <c r="F38" s="15">
        <v>0</v>
      </c>
      <c r="G38" s="15">
        <v>0</v>
      </c>
      <c r="H38" s="15">
        <v>0</v>
      </c>
      <c r="I38" s="15">
        <v>439.99999999999949</v>
      </c>
      <c r="J38" s="2">
        <f t="shared" si="0"/>
        <v>770</v>
      </c>
      <c r="K38" s="16" t="s">
        <v>28</v>
      </c>
      <c r="L38" s="2">
        <f t="shared" si="1"/>
        <v>770</v>
      </c>
      <c r="P38" s="10"/>
      <c r="Q38" s="11"/>
    </row>
    <row r="39" spans="1:17" x14ac:dyDescent="0.3">
      <c r="A39" s="2" t="s">
        <v>7</v>
      </c>
      <c r="B39" s="15">
        <v>0</v>
      </c>
      <c r="C39" s="15">
        <v>0</v>
      </c>
      <c r="D39" s="15">
        <v>0</v>
      </c>
      <c r="E39" s="15">
        <v>1139.9999999999998</v>
      </c>
      <c r="F39" s="15">
        <v>0</v>
      </c>
      <c r="G39" s="15">
        <v>0</v>
      </c>
      <c r="H39" s="15">
        <v>0</v>
      </c>
      <c r="I39" s="15">
        <v>0</v>
      </c>
      <c r="J39" s="2">
        <f t="shared" si="0"/>
        <v>1139.9999999999998</v>
      </c>
      <c r="K39" s="16" t="s">
        <v>28</v>
      </c>
      <c r="L39" s="2">
        <f t="shared" si="1"/>
        <v>1140</v>
      </c>
      <c r="P39" s="10"/>
      <c r="Q39" s="11"/>
    </row>
    <row r="40" spans="1:17" x14ac:dyDescent="0.3">
      <c r="A40" s="2" t="s">
        <v>8</v>
      </c>
      <c r="B40" s="15">
        <v>0</v>
      </c>
      <c r="C40" s="15">
        <v>0</v>
      </c>
      <c r="D40" s="15">
        <v>0</v>
      </c>
      <c r="E40" s="15">
        <v>0</v>
      </c>
      <c r="F40" s="15">
        <v>0</v>
      </c>
      <c r="G40" s="15">
        <v>0</v>
      </c>
      <c r="H40" s="15">
        <v>0</v>
      </c>
      <c r="I40" s="15">
        <v>700.00000000000011</v>
      </c>
      <c r="J40" s="2">
        <f t="shared" si="0"/>
        <v>700.00000000000011</v>
      </c>
      <c r="K40" s="16" t="s">
        <v>28</v>
      </c>
      <c r="L40" s="2">
        <f t="shared" si="1"/>
        <v>700</v>
      </c>
      <c r="P40" s="10"/>
      <c r="Q40" s="11"/>
    </row>
    <row r="41" spans="1:17" x14ac:dyDescent="0.3">
      <c r="A41" s="2" t="s">
        <v>9</v>
      </c>
      <c r="B41" s="15">
        <v>0</v>
      </c>
      <c r="C41" s="15">
        <v>0</v>
      </c>
      <c r="D41" s="15">
        <v>0</v>
      </c>
      <c r="E41" s="15">
        <v>0</v>
      </c>
      <c r="F41" s="15">
        <v>0</v>
      </c>
      <c r="G41" s="15">
        <v>0</v>
      </c>
      <c r="H41" s="15">
        <v>0</v>
      </c>
      <c r="I41" s="15">
        <v>0</v>
      </c>
      <c r="J41" s="2">
        <f t="shared" si="0"/>
        <v>0</v>
      </c>
      <c r="K41" s="16" t="s">
        <v>28</v>
      </c>
      <c r="L41" s="2">
        <f t="shared" si="1"/>
        <v>0</v>
      </c>
      <c r="P41" s="10"/>
      <c r="Q41" s="11"/>
    </row>
    <row r="42" spans="1:17" x14ac:dyDescent="0.3">
      <c r="A42" s="2" t="s">
        <v>10</v>
      </c>
      <c r="B42" s="15">
        <v>1070.0000000000002</v>
      </c>
      <c r="C42" s="15">
        <v>0</v>
      </c>
      <c r="D42" s="15">
        <v>0</v>
      </c>
      <c r="E42" s="15">
        <v>159.99999999999983</v>
      </c>
      <c r="F42" s="15">
        <v>0</v>
      </c>
      <c r="G42" s="15">
        <v>0</v>
      </c>
      <c r="H42" s="15">
        <v>0</v>
      </c>
      <c r="I42" s="15">
        <v>0</v>
      </c>
      <c r="J42" s="2">
        <f t="shared" si="0"/>
        <v>1230</v>
      </c>
      <c r="K42" s="16" t="s">
        <v>28</v>
      </c>
      <c r="L42" s="2">
        <f t="shared" si="1"/>
        <v>1230</v>
      </c>
      <c r="P42" s="10"/>
      <c r="Q42" s="11"/>
    </row>
    <row r="43" spans="1:17" x14ac:dyDescent="0.3">
      <c r="A43" s="2" t="s">
        <v>11</v>
      </c>
      <c r="B43" s="15">
        <v>0</v>
      </c>
      <c r="C43" s="15">
        <v>0</v>
      </c>
      <c r="D43" s="15">
        <v>0</v>
      </c>
      <c r="E43" s="15">
        <v>0</v>
      </c>
      <c r="F43" s="15">
        <v>0</v>
      </c>
      <c r="G43" s="15">
        <v>0</v>
      </c>
      <c r="H43" s="15">
        <v>0</v>
      </c>
      <c r="I43" s="15">
        <v>1070</v>
      </c>
      <c r="J43" s="2">
        <f t="shared" si="0"/>
        <v>1070</v>
      </c>
      <c r="K43" s="16" t="s">
        <v>28</v>
      </c>
      <c r="L43" s="2">
        <f t="shared" si="1"/>
        <v>1070</v>
      </c>
      <c r="P43" s="10"/>
      <c r="Q43" s="11"/>
    </row>
    <row r="44" spans="1:17" x14ac:dyDescent="0.3">
      <c r="A44" s="2" t="s">
        <v>23</v>
      </c>
      <c r="B44" s="17">
        <f t="shared" ref="B44:I44" si="2">SUM(B36:B43)</f>
        <v>2500</v>
      </c>
      <c r="C44" s="18">
        <f t="shared" si="2"/>
        <v>0</v>
      </c>
      <c r="D44" s="17">
        <f t="shared" si="2"/>
        <v>0</v>
      </c>
      <c r="E44" s="17">
        <f t="shared" si="2"/>
        <v>2500.0000000000005</v>
      </c>
      <c r="F44" s="17">
        <f t="shared" si="2"/>
        <v>0</v>
      </c>
      <c r="G44" s="17">
        <f t="shared" si="2"/>
        <v>0</v>
      </c>
      <c r="H44" s="18">
        <f t="shared" si="2"/>
        <v>0</v>
      </c>
      <c r="I44" s="17">
        <f t="shared" si="2"/>
        <v>2209.9999999999995</v>
      </c>
      <c r="K44" s="16"/>
      <c r="P44" s="10"/>
      <c r="Q44" s="11"/>
    </row>
    <row r="45" spans="1:17" x14ac:dyDescent="0.3">
      <c r="B45" s="19" t="s">
        <v>15</v>
      </c>
      <c r="C45" s="19" t="s">
        <v>15</v>
      </c>
      <c r="D45" s="19" t="s">
        <v>15</v>
      </c>
      <c r="E45" s="19" t="s">
        <v>15</v>
      </c>
      <c r="F45" s="19" t="s">
        <v>15</v>
      </c>
      <c r="G45" s="19" t="s">
        <v>15</v>
      </c>
      <c r="H45" s="19" t="s">
        <v>15</v>
      </c>
      <c r="I45" s="19" t="s">
        <v>15</v>
      </c>
      <c r="K45" s="16"/>
      <c r="P45" s="10"/>
      <c r="Q45" s="11"/>
    </row>
    <row r="46" spans="1:17" x14ac:dyDescent="0.3">
      <c r="A46" s="2" t="s">
        <v>24</v>
      </c>
      <c r="B46" s="17">
        <f t="shared" ref="B46:I46" si="3">B22*$B$7</f>
        <v>2500</v>
      </c>
      <c r="C46" s="17">
        <f t="shared" si="3"/>
        <v>0</v>
      </c>
      <c r="D46" s="17">
        <f t="shared" si="3"/>
        <v>9.4867690092481651E-14</v>
      </c>
      <c r="E46" s="17">
        <f t="shared" si="3"/>
        <v>2500</v>
      </c>
      <c r="F46" s="18">
        <f t="shared" si="3"/>
        <v>-1.9632299258498564E-14</v>
      </c>
      <c r="G46" s="17">
        <f t="shared" si="3"/>
        <v>0</v>
      </c>
      <c r="H46" s="17">
        <f t="shared" si="3"/>
        <v>0</v>
      </c>
      <c r="I46" s="17">
        <f t="shared" si="3"/>
        <v>2500</v>
      </c>
      <c r="K46" s="16"/>
      <c r="P46" s="10"/>
      <c r="Q46" s="11"/>
    </row>
    <row r="47" spans="1:17" x14ac:dyDescent="0.3">
      <c r="P47" s="10"/>
      <c r="Q47" s="11"/>
    </row>
    <row r="48" spans="1:17" x14ac:dyDescent="0.3">
      <c r="A48" s="1" t="s">
        <v>16</v>
      </c>
      <c r="P48" s="10"/>
      <c r="Q48" s="11"/>
    </row>
    <row r="49" spans="1:17" x14ac:dyDescent="0.3">
      <c r="A49" s="2" t="s">
        <v>31</v>
      </c>
      <c r="B49" s="9">
        <f>SUMPRODUCT(Satisfy_orders,M11:M18)</f>
        <v>456890</v>
      </c>
      <c r="P49" s="10"/>
      <c r="Q49" s="11"/>
    </row>
    <row r="50" spans="1:17" x14ac:dyDescent="0.3">
      <c r="A50" s="1"/>
      <c r="P50" s="10"/>
      <c r="Q50" s="11"/>
    </row>
    <row r="51" spans="1:17" x14ac:dyDescent="0.3">
      <c r="A51" s="2" t="s">
        <v>30</v>
      </c>
      <c r="P51" s="10"/>
      <c r="Q51" s="11"/>
    </row>
    <row r="52" spans="1:17" x14ac:dyDescent="0.3">
      <c r="B52" s="7" t="s">
        <v>4</v>
      </c>
      <c r="C52" s="7" t="s">
        <v>5</v>
      </c>
      <c r="D52" s="7" t="s">
        <v>6</v>
      </c>
      <c r="E52" s="7" t="s">
        <v>7</v>
      </c>
      <c r="F52" s="7" t="s">
        <v>8</v>
      </c>
      <c r="G52" s="7" t="s">
        <v>9</v>
      </c>
      <c r="H52" s="7" t="s">
        <v>10</v>
      </c>
      <c r="I52" s="7" t="s">
        <v>11</v>
      </c>
      <c r="P52" s="10"/>
    </row>
    <row r="53" spans="1:17" x14ac:dyDescent="0.3">
      <c r="A53" s="2" t="s">
        <v>4</v>
      </c>
      <c r="B53" s="20">
        <f>$B$4*B36+$B$5*B11*B36</f>
        <v>14657.499999999998</v>
      </c>
      <c r="C53" s="21">
        <f t="shared" ref="B53:I60" si="4">$B$4*C36+$B$5*C11*C36</f>
        <v>0</v>
      </c>
      <c r="D53" s="21">
        <f t="shared" si="4"/>
        <v>0</v>
      </c>
      <c r="E53" s="21">
        <f t="shared" si="4"/>
        <v>0</v>
      </c>
      <c r="F53" s="21">
        <f t="shared" si="4"/>
        <v>0</v>
      </c>
      <c r="G53" s="21">
        <f t="shared" si="4"/>
        <v>0</v>
      </c>
      <c r="H53" s="21">
        <f t="shared" si="4"/>
        <v>0</v>
      </c>
      <c r="I53" s="22">
        <f t="shared" si="4"/>
        <v>0</v>
      </c>
    </row>
    <row r="54" spans="1:17" x14ac:dyDescent="0.3">
      <c r="A54" s="2" t="s">
        <v>5</v>
      </c>
      <c r="B54" s="23">
        <f t="shared" si="4"/>
        <v>0</v>
      </c>
      <c r="C54" s="24">
        <f t="shared" si="4"/>
        <v>0</v>
      </c>
      <c r="D54" s="24">
        <f t="shared" si="4"/>
        <v>0</v>
      </c>
      <c r="E54" s="24">
        <f t="shared" si="4"/>
        <v>27187.500000000007</v>
      </c>
      <c r="F54" s="24">
        <f t="shared" si="4"/>
        <v>0</v>
      </c>
      <c r="G54" s="24">
        <f t="shared" si="4"/>
        <v>0</v>
      </c>
      <c r="H54" s="24">
        <f t="shared" si="4"/>
        <v>0</v>
      </c>
      <c r="I54" s="25">
        <f t="shared" si="4"/>
        <v>0</v>
      </c>
    </row>
    <row r="55" spans="1:17" x14ac:dyDescent="0.3">
      <c r="A55" s="2" t="s">
        <v>6</v>
      </c>
      <c r="B55" s="23">
        <f t="shared" si="4"/>
        <v>0</v>
      </c>
      <c r="C55" s="24">
        <f t="shared" si="4"/>
        <v>0</v>
      </c>
      <c r="D55" s="24">
        <f t="shared" si="4"/>
        <v>0</v>
      </c>
      <c r="E55" s="24">
        <f t="shared" si="4"/>
        <v>8669.1000000000149</v>
      </c>
      <c r="F55" s="24">
        <f t="shared" si="4"/>
        <v>0</v>
      </c>
      <c r="G55" s="24">
        <f t="shared" si="4"/>
        <v>0</v>
      </c>
      <c r="H55" s="24">
        <f t="shared" si="4"/>
        <v>0</v>
      </c>
      <c r="I55" s="25">
        <f t="shared" si="4"/>
        <v>13547.599999999984</v>
      </c>
    </row>
    <row r="56" spans="1:17" x14ac:dyDescent="0.3">
      <c r="A56" s="2" t="s">
        <v>7</v>
      </c>
      <c r="B56" s="23">
        <f t="shared" si="4"/>
        <v>0</v>
      </c>
      <c r="C56" s="24">
        <f t="shared" si="4"/>
        <v>0</v>
      </c>
      <c r="D56" s="24">
        <f t="shared" si="4"/>
        <v>0</v>
      </c>
      <c r="E56" s="24">
        <f t="shared" si="4"/>
        <v>11684.999999999998</v>
      </c>
      <c r="F56" s="24">
        <f t="shared" si="4"/>
        <v>0</v>
      </c>
      <c r="G56" s="24">
        <f t="shared" si="4"/>
        <v>0</v>
      </c>
      <c r="H56" s="24">
        <f t="shared" si="4"/>
        <v>0</v>
      </c>
      <c r="I56" s="25">
        <f t="shared" si="4"/>
        <v>0</v>
      </c>
    </row>
    <row r="57" spans="1:17" x14ac:dyDescent="0.3">
      <c r="A57" s="2" t="s">
        <v>8</v>
      </c>
      <c r="B57" s="23">
        <f t="shared" si="4"/>
        <v>0</v>
      </c>
      <c r="C57" s="24">
        <f t="shared" si="4"/>
        <v>0</v>
      </c>
      <c r="D57" s="24">
        <f t="shared" si="4"/>
        <v>0</v>
      </c>
      <c r="E57" s="24">
        <f t="shared" si="4"/>
        <v>0</v>
      </c>
      <c r="F57" s="24">
        <f t="shared" si="4"/>
        <v>0</v>
      </c>
      <c r="G57" s="24">
        <f t="shared" si="4"/>
        <v>0</v>
      </c>
      <c r="H57" s="24">
        <f t="shared" si="4"/>
        <v>0</v>
      </c>
      <c r="I57" s="25">
        <f t="shared" si="4"/>
        <v>12747.000000000002</v>
      </c>
    </row>
    <row r="58" spans="1:17" x14ac:dyDescent="0.3">
      <c r="A58" s="2" t="s">
        <v>9</v>
      </c>
      <c r="B58" s="23">
        <f t="shared" si="4"/>
        <v>0</v>
      </c>
      <c r="C58" s="24">
        <f t="shared" si="4"/>
        <v>0</v>
      </c>
      <c r="D58" s="24">
        <f t="shared" si="4"/>
        <v>0</v>
      </c>
      <c r="E58" s="24">
        <f t="shared" si="4"/>
        <v>0</v>
      </c>
      <c r="F58" s="24">
        <f t="shared" si="4"/>
        <v>0</v>
      </c>
      <c r="G58" s="24">
        <f t="shared" si="4"/>
        <v>0</v>
      </c>
      <c r="H58" s="24">
        <f t="shared" si="4"/>
        <v>0</v>
      </c>
      <c r="I58" s="25">
        <f t="shared" si="4"/>
        <v>0</v>
      </c>
    </row>
    <row r="59" spans="1:17" x14ac:dyDescent="0.3">
      <c r="A59" s="2" t="s">
        <v>10</v>
      </c>
      <c r="B59" s="23">
        <f t="shared" si="4"/>
        <v>15525.700000000003</v>
      </c>
      <c r="C59" s="24">
        <f t="shared" si="4"/>
        <v>0</v>
      </c>
      <c r="D59" s="24">
        <f t="shared" si="4"/>
        <v>0</v>
      </c>
      <c r="E59" s="24">
        <f t="shared" si="4"/>
        <v>7335.9999999999927</v>
      </c>
      <c r="F59" s="24">
        <f t="shared" si="4"/>
        <v>0</v>
      </c>
      <c r="G59" s="24">
        <f t="shared" si="4"/>
        <v>0</v>
      </c>
      <c r="H59" s="24">
        <f t="shared" si="4"/>
        <v>0</v>
      </c>
      <c r="I59" s="25">
        <f t="shared" si="4"/>
        <v>0</v>
      </c>
    </row>
    <row r="60" spans="1:17" x14ac:dyDescent="0.3">
      <c r="A60" s="2" t="s">
        <v>11</v>
      </c>
      <c r="B60" s="26">
        <f t="shared" si="4"/>
        <v>0</v>
      </c>
      <c r="C60" s="27">
        <f t="shared" si="4"/>
        <v>0</v>
      </c>
      <c r="D60" s="27">
        <f t="shared" si="4"/>
        <v>0</v>
      </c>
      <c r="E60" s="27">
        <f t="shared" si="4"/>
        <v>0</v>
      </c>
      <c r="F60" s="27">
        <f t="shared" si="4"/>
        <v>0</v>
      </c>
      <c r="G60" s="27">
        <f t="shared" si="4"/>
        <v>0</v>
      </c>
      <c r="H60" s="27">
        <f t="shared" si="4"/>
        <v>0</v>
      </c>
      <c r="I60" s="28">
        <f t="shared" si="4"/>
        <v>10967.5</v>
      </c>
    </row>
    <row r="62" spans="1:17" x14ac:dyDescent="0.3">
      <c r="A62" s="2" t="s">
        <v>22</v>
      </c>
      <c r="B62" s="9">
        <f>B6*SUM(Open_plant)</f>
        <v>180000</v>
      </c>
    </row>
    <row r="63" spans="1:17" x14ac:dyDescent="0.3">
      <c r="A63" s="2" t="s">
        <v>20</v>
      </c>
      <c r="B63" s="29">
        <f>B49-SUM(B53:I60)-B62</f>
        <v>154567.09999999998</v>
      </c>
    </row>
  </sheetData>
  <phoneticPr fontId="1" type="noConversion"/>
  <printOptions headings="1" gridLines="1"/>
  <pageMargins left="0.75" right="0.75" top="1" bottom="1" header="0.5" footer="0.5"/>
  <pageSetup scale="39"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8</vt:i4>
      </vt:variant>
    </vt:vector>
  </HeadingPairs>
  <TitlesOfParts>
    <vt:vector size="9" baseType="lpstr">
      <vt:lpstr>Model</vt:lpstr>
      <vt:lpstr>Capacity</vt:lpstr>
      <vt:lpstr>Demand</vt:lpstr>
      <vt:lpstr>Open_plant</vt:lpstr>
      <vt:lpstr>Satisfy_orders</vt:lpstr>
      <vt:lpstr>Ship_amount</vt:lpstr>
      <vt:lpstr>Shipped_out</vt:lpstr>
      <vt:lpstr>Shipped_to</vt:lpstr>
      <vt:lpstr>Total_monthly_profit</vt:lpstr>
    </vt:vector>
  </TitlesOfParts>
  <Company>Kelley School of Business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albright</dc:creator>
  <cp:lastModifiedBy>Chris</cp:lastModifiedBy>
  <cp:lastPrinted>2002-09-23T21:33:17Z</cp:lastPrinted>
  <dcterms:created xsi:type="dcterms:W3CDTF">2002-09-12T20:13:32Z</dcterms:created>
  <dcterms:modified xsi:type="dcterms:W3CDTF">2014-03-10T15:29:05Z</dcterms:modified>
</cp:coreProperties>
</file>